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20" windowHeight="8070" activeTab="0"/>
  </bookViews>
  <sheets>
    <sheet name="Line List" sheetId="1" r:id="rId1"/>
  </sheets>
  <definedNames>
    <definedName name="_xlnm.Print_Titles" localSheetId="0">'Line List'!$A:$A</definedName>
  </definedNames>
  <calcPr fullCalcOnLoad="1"/>
</workbook>
</file>

<file path=xl/sharedStrings.xml><?xml version="1.0" encoding="utf-8"?>
<sst xmlns="http://schemas.openxmlformats.org/spreadsheetml/2006/main" count="417" uniqueCount="116">
  <si>
    <t>Wedding</t>
  </si>
  <si>
    <t>Other Hotel</t>
  </si>
  <si>
    <t>Diarrhea</t>
  </si>
  <si>
    <t>Fatigue</t>
  </si>
  <si>
    <t>Cramps</t>
  </si>
  <si>
    <t>Myalgias</t>
  </si>
  <si>
    <t>Nausea</t>
  </si>
  <si>
    <t>Headache</t>
  </si>
  <si>
    <t>Fever</t>
  </si>
  <si>
    <t>Vomiting</t>
  </si>
  <si>
    <t>Temp</t>
  </si>
  <si>
    <t>Bloody Stool</t>
  </si>
  <si>
    <t>Number Stools</t>
  </si>
  <si>
    <t>Ill Y/N</t>
  </si>
  <si>
    <t>Y</t>
  </si>
  <si>
    <t>N</t>
  </si>
  <si>
    <t>Illness Onset</t>
  </si>
  <si>
    <t>Length of Illness (days)</t>
  </si>
  <si>
    <t>Time/Date of Last meal at Hotel</t>
  </si>
  <si>
    <t>3/23/2016 4pm</t>
  </si>
  <si>
    <t>3/23/2016 4:30pm</t>
  </si>
  <si>
    <t>3/23/2016 5pm</t>
  </si>
  <si>
    <t>3/23/2016 6pm</t>
  </si>
  <si>
    <t>3/25/2016 12pm</t>
  </si>
  <si>
    <t>3/25/2016 11pm</t>
  </si>
  <si>
    <t>3/25/2016 3am</t>
  </si>
  <si>
    <t>3/24/2016 6pm</t>
  </si>
  <si>
    <t>3/26/2016 11am</t>
  </si>
  <si>
    <t>3/26/2016 2am</t>
  </si>
  <si>
    <t>3/25/2016 4am</t>
  </si>
  <si>
    <t>3/26/2016 8am</t>
  </si>
  <si>
    <t>ongoing</t>
  </si>
  <si>
    <t>3/23/2016 10am</t>
  </si>
  <si>
    <t>3/23/2016 9am</t>
  </si>
  <si>
    <t>3/25/2016 1pm</t>
  </si>
  <si>
    <t>3/24/2016 3:30pm</t>
  </si>
  <si>
    <t>3/24/2016 4pm</t>
  </si>
  <si>
    <t>3/24/2016 5pm</t>
  </si>
  <si>
    <t>3/24/2016 3pm</t>
  </si>
  <si>
    <t>3/23/2016 1pm</t>
  </si>
  <si>
    <t>3/25/2016 8am</t>
  </si>
  <si>
    <t>3/25/2016 6am</t>
  </si>
  <si>
    <t>3/25/2016 6pm</t>
  </si>
  <si>
    <t>3/26/2016 4pm</t>
  </si>
  <si>
    <t>3/27/2016 1pm</t>
  </si>
  <si>
    <t>3/26/2016 9pm</t>
  </si>
  <si>
    <t>3/27/2016 2am</t>
  </si>
  <si>
    <t>3/26/2016 1am</t>
  </si>
  <si>
    <t>3/25/2016 5pm</t>
  </si>
  <si>
    <t>3/26/2016 7am</t>
  </si>
  <si>
    <t>3/27/2016 4pm</t>
  </si>
  <si>
    <t>3/28/2016 2am</t>
  </si>
  <si>
    <t>Reason for Visit</t>
  </si>
  <si>
    <t>Animal Exposure</t>
  </si>
  <si>
    <t>Drinking Water Exposure</t>
  </si>
  <si>
    <t xml:space="preserve">Where </t>
  </si>
  <si>
    <t>Hyperion Hotel</t>
  </si>
  <si>
    <t>Diaper Changing Exposure</t>
  </si>
  <si>
    <t>Contact with Ill Persons</t>
  </si>
  <si>
    <t>F</t>
  </si>
  <si>
    <t>California</t>
  </si>
  <si>
    <t>Nebraska</t>
  </si>
  <si>
    <t>Michigan</t>
  </si>
  <si>
    <t>M</t>
  </si>
  <si>
    <t>Colorado</t>
  </si>
  <si>
    <t>Canada</t>
  </si>
  <si>
    <t>Utah</t>
  </si>
  <si>
    <t>Arizona</t>
  </si>
  <si>
    <t>3/26/2016 10am</t>
  </si>
  <si>
    <t>Person</t>
  </si>
  <si>
    <t>Gender</t>
  </si>
  <si>
    <t>State</t>
  </si>
  <si>
    <t>Age</t>
  </si>
  <si>
    <t>Water Exposure</t>
  </si>
  <si>
    <t>Group/ Catered Event</t>
  </si>
  <si>
    <t xml:space="preserve"> </t>
  </si>
  <si>
    <t>Inubation in hours</t>
  </si>
  <si>
    <t>Female</t>
  </si>
  <si>
    <t>Min</t>
  </si>
  <si>
    <t>Male</t>
  </si>
  <si>
    <t>Max</t>
  </si>
  <si>
    <t>Median</t>
  </si>
  <si>
    <t>Residence</t>
  </si>
  <si>
    <t>CO</t>
  </si>
  <si>
    <t>Mean</t>
  </si>
  <si>
    <t>NE</t>
  </si>
  <si>
    <t>MI</t>
  </si>
  <si>
    <t>Exposures</t>
  </si>
  <si>
    <t>Animal</t>
  </si>
  <si>
    <t>UT</t>
  </si>
  <si>
    <t>Water</t>
  </si>
  <si>
    <t>CA</t>
  </si>
  <si>
    <t>Drinking Water</t>
  </si>
  <si>
    <t>AR</t>
  </si>
  <si>
    <t>Diaper Changing</t>
  </si>
  <si>
    <t>Group/Catered Event</t>
  </si>
  <si>
    <t>Contact with ill person</t>
  </si>
  <si>
    <t>Incubation (hours)</t>
  </si>
  <si>
    <t>Other</t>
  </si>
  <si>
    <t>Symptoms</t>
  </si>
  <si>
    <t>Myalgia</t>
  </si>
  <si>
    <t>Fever Temp</t>
  </si>
  <si>
    <t># Stools</t>
  </si>
  <si>
    <t>Lenth of Illness (days)</t>
  </si>
  <si>
    <t>Tot</t>
  </si>
  <si>
    <t>%</t>
  </si>
  <si>
    <t>n=21</t>
  </si>
  <si>
    <t>n=10</t>
  </si>
  <si>
    <t>n=23</t>
  </si>
  <si>
    <t>&lt;1 years</t>
  </si>
  <si>
    <t>1-4 yr</t>
  </si>
  <si>
    <t>5-9 yr</t>
  </si>
  <si>
    <t>10-19 yr</t>
  </si>
  <si>
    <t>20-49 yr</t>
  </si>
  <si>
    <t>50-74 yr</t>
  </si>
  <si>
    <t>75+ yr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</si>
</sst>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Border="1" applyAlignment="1">
      <alignment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12" xfId="55" applyBorder="1" applyAlignment="1">
      <alignment horizontal="center" vertical="center"/>
      <protection/>
    </xf>
    <xf numFmtId="0" fontId="20" fillId="0" borderId="13" xfId="55" applyBorder="1" applyAlignment="1">
      <alignment horizontal="center" vertical="center"/>
      <protection/>
    </xf>
    <xf numFmtId="0" fontId="20" fillId="0" borderId="0" xfId="55" applyAlignment="1">
      <alignment horizontal="center" vertical="center"/>
      <protection/>
    </xf>
    <xf numFmtId="0" fontId="20" fillId="0" borderId="10" xfId="55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20" fillId="0" borderId="10" xfId="55" applyBorder="1" applyAlignment="1">
      <alignment horizontal="center" vertical="center"/>
      <protection/>
    </xf>
    <xf numFmtId="9" fontId="20" fillId="0" borderId="10" xfId="58" applyFont="1" applyBorder="1" applyAlignment="1">
      <alignment horizontal="center" vertical="center"/>
    </xf>
    <xf numFmtId="165" fontId="20" fillId="0" borderId="12" xfId="55" applyNumberFormat="1" applyBorder="1" applyAlignment="1">
      <alignment horizontal="center" vertical="center"/>
      <protection/>
    </xf>
    <xf numFmtId="165" fontId="20" fillId="0" borderId="13" xfId="55" applyNumberFormat="1" applyBorder="1" applyAlignment="1">
      <alignment horizontal="center" vertical="center"/>
      <protection/>
    </xf>
    <xf numFmtId="0" fontId="0" fillId="0" borderId="0" xfId="0" applyAlignment="1">
      <alignment vertical="center" wrapText="1"/>
    </xf>
    <xf numFmtId="0" fontId="20" fillId="0" borderId="10" xfId="55" applyBorder="1" applyAlignment="1">
      <alignment vertical="center"/>
      <protection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20" fillId="0" borderId="15" xfId="55" applyBorder="1" applyAlignment="1">
      <alignment vertical="center"/>
      <protection/>
    </xf>
    <xf numFmtId="0" fontId="20" fillId="0" borderId="0" xfId="55" applyAlignment="1">
      <alignment vertical="center"/>
      <protection/>
    </xf>
    <xf numFmtId="0" fontId="20" fillId="0" borderId="16" xfId="55" applyBorder="1" applyAlignment="1">
      <alignment vertical="center"/>
      <protection/>
    </xf>
    <xf numFmtId="0" fontId="20" fillId="0" borderId="10" xfId="55" applyFill="1" applyBorder="1" applyAlignment="1">
      <alignment vertical="center"/>
      <protection/>
    </xf>
    <xf numFmtId="0" fontId="20" fillId="0" borderId="14" xfId="55" applyBorder="1" applyAlignment="1">
      <alignment vertical="center"/>
      <protection/>
    </xf>
    <xf numFmtId="0" fontId="20" fillId="0" borderId="14" xfId="55" applyFill="1" applyBorder="1" applyAlignment="1">
      <alignment vertical="center"/>
      <protection/>
    </xf>
    <xf numFmtId="0" fontId="20" fillId="0" borderId="17" xfId="55" applyBorder="1" applyAlignment="1">
      <alignment vertical="center"/>
      <protection/>
    </xf>
    <xf numFmtId="0" fontId="20" fillId="0" borderId="14" xfId="55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20" fillId="0" borderId="0" xfId="55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20" fillId="0" borderId="18" xfId="55" applyBorder="1" applyAlignment="1">
      <alignment horizontal="center" vertical="center"/>
      <protection/>
    </xf>
    <xf numFmtId="165" fontId="20" fillId="0" borderId="0" xfId="55" applyNumberFormat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1" fontId="0" fillId="0" borderId="10" xfId="0" applyNumberForma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2"/>
  <sheetViews>
    <sheetView tabSelected="1" view="pageLayout" zoomScale="85" zoomScalePageLayoutView="85" workbookViewId="0" topLeftCell="AB1">
      <selection activeCell="AD30" sqref="AD30:AG32"/>
    </sheetView>
  </sheetViews>
  <sheetFormatPr defaultColWidth="9.140625" defaultRowHeight="12.75"/>
  <cols>
    <col min="1" max="1" width="8.00390625" style="0" bestFit="1" customWidth="1"/>
    <col min="2" max="2" width="8.140625" style="0" bestFit="1" customWidth="1"/>
    <col min="3" max="3" width="9.00390625" style="0" bestFit="1" customWidth="1"/>
    <col min="4" max="4" width="4.57421875" style="0" bestFit="1" customWidth="1"/>
    <col min="5" max="5" width="10.7109375" style="0" bestFit="1" customWidth="1"/>
    <col min="6" max="6" width="4.00390625" style="0" bestFit="1" customWidth="1"/>
    <col min="7" max="7" width="8.8515625" style="0" bestFit="1" customWidth="1"/>
    <col min="8" max="8" width="8.57421875" style="0" bestFit="1" customWidth="1"/>
    <col min="9" max="9" width="7.8515625" style="0" bestFit="1" customWidth="1"/>
    <col min="10" max="10" width="8.57421875" style="0" bestFit="1" customWidth="1"/>
    <col min="11" max="11" width="9.00390625" style="0" bestFit="1" customWidth="1"/>
    <col min="12" max="12" width="7.7109375" style="0" bestFit="1" customWidth="1"/>
    <col min="13" max="13" width="10.140625" style="0" bestFit="1" customWidth="1"/>
    <col min="14" max="14" width="6.140625" style="0" bestFit="1" customWidth="1"/>
    <col min="15" max="15" width="6.57421875" style="0" bestFit="1" customWidth="1"/>
    <col min="16" max="16" width="9.57421875" style="0" bestFit="1" customWidth="1"/>
    <col min="17" max="17" width="7.421875" style="0" bestFit="1" customWidth="1"/>
    <col min="18" max="18" width="14.421875" style="0" bestFit="1" customWidth="1"/>
    <col min="19" max="19" width="9.57421875" style="0" bestFit="1" customWidth="1"/>
    <col min="20" max="21" width="10.00390625" style="0" bestFit="1" customWidth="1"/>
    <col min="22" max="23" width="9.7109375" style="0" customWidth="1"/>
    <col min="24" max="24" width="8.57421875" style="0" bestFit="1" customWidth="1"/>
    <col min="25" max="25" width="13.28125" style="0" bestFit="1" customWidth="1"/>
    <col min="26" max="26" width="16.00390625" style="0" bestFit="1" customWidth="1"/>
    <col min="27" max="27" width="9.140625" style="0" bestFit="1" customWidth="1"/>
    <col min="28" max="28" width="9.8515625" style="0" bestFit="1" customWidth="1"/>
    <col min="29" max="29" width="4.28125" style="0" customWidth="1"/>
    <col min="30" max="30" width="16.421875" style="27" bestFit="1" customWidth="1"/>
    <col min="31" max="31" width="3.140625" style="15" customWidth="1"/>
    <col min="32" max="32" width="3.7109375" style="15" bestFit="1" customWidth="1"/>
    <col min="33" max="33" width="4.57421875" style="15" bestFit="1" customWidth="1"/>
    <col min="34" max="34" width="3.7109375" style="27" customWidth="1"/>
    <col min="35" max="35" width="12.7109375" style="27" bestFit="1" customWidth="1"/>
    <col min="36" max="36" width="6.28125" style="15" bestFit="1" customWidth="1"/>
    <col min="37" max="37" width="3.7109375" style="15" bestFit="1" customWidth="1"/>
    <col min="38" max="38" width="5.7109375" style="15" bestFit="1" customWidth="1"/>
    <col min="39" max="39" width="5.8515625" style="27" customWidth="1"/>
    <col min="40" max="40" width="22.421875" style="27" bestFit="1" customWidth="1"/>
    <col min="41" max="41" width="5.140625" style="15" bestFit="1" customWidth="1"/>
    <col min="42" max="42" width="3.7109375" style="15" bestFit="1" customWidth="1"/>
    <col min="43" max="43" width="5.7109375" style="15" bestFit="1" customWidth="1"/>
  </cols>
  <sheetData>
    <row r="1" spans="1:43" s="10" customFormat="1" ht="38.25">
      <c r="A1" s="7" t="s">
        <v>69</v>
      </c>
      <c r="B1" s="7" t="s">
        <v>70</v>
      </c>
      <c r="C1" s="7" t="s">
        <v>71</v>
      </c>
      <c r="D1" s="8" t="s">
        <v>72</v>
      </c>
      <c r="E1" s="9" t="s">
        <v>52</v>
      </c>
      <c r="F1" s="7" t="s">
        <v>13</v>
      </c>
      <c r="G1" s="7" t="s">
        <v>2</v>
      </c>
      <c r="H1" s="7" t="s">
        <v>12</v>
      </c>
      <c r="I1" s="7" t="s">
        <v>3</v>
      </c>
      <c r="J1" s="7" t="s">
        <v>4</v>
      </c>
      <c r="K1" s="7" t="s">
        <v>5</v>
      </c>
      <c r="L1" s="7" t="s">
        <v>6</v>
      </c>
      <c r="M1" s="7" t="s">
        <v>7</v>
      </c>
      <c r="N1" s="7" t="s">
        <v>8</v>
      </c>
      <c r="O1" s="7" t="s">
        <v>10</v>
      </c>
      <c r="P1" s="7" t="s">
        <v>9</v>
      </c>
      <c r="Q1" s="7" t="s">
        <v>11</v>
      </c>
      <c r="R1" s="9" t="s">
        <v>16</v>
      </c>
      <c r="S1" s="9" t="s">
        <v>17</v>
      </c>
      <c r="T1" s="9" t="s">
        <v>53</v>
      </c>
      <c r="U1" s="9" t="s">
        <v>73</v>
      </c>
      <c r="V1" s="9" t="s">
        <v>54</v>
      </c>
      <c r="W1" s="9" t="s">
        <v>57</v>
      </c>
      <c r="X1" s="9" t="s">
        <v>74</v>
      </c>
      <c r="Y1" s="9" t="s">
        <v>55</v>
      </c>
      <c r="Z1" s="9" t="s">
        <v>18</v>
      </c>
      <c r="AA1" s="9" t="s">
        <v>58</v>
      </c>
      <c r="AB1" s="43" t="s">
        <v>76</v>
      </c>
      <c r="AD1" s="25"/>
      <c r="AE1" s="13"/>
      <c r="AF1" s="13"/>
      <c r="AG1" s="13"/>
      <c r="AH1" s="25"/>
      <c r="AI1" s="25"/>
      <c r="AJ1" s="13"/>
      <c r="AK1" s="13"/>
      <c r="AL1" s="13"/>
      <c r="AM1" s="25"/>
      <c r="AN1" s="25"/>
      <c r="AO1" s="13"/>
      <c r="AP1" s="13"/>
      <c r="AQ1" s="13"/>
    </row>
    <row r="2" spans="1:41" ht="15">
      <c r="A2" s="1">
        <v>6</v>
      </c>
      <c r="B2" s="1" t="s">
        <v>63</v>
      </c>
      <c r="C2" s="1" t="s">
        <v>64</v>
      </c>
      <c r="D2" s="6">
        <v>1.3100227274088994</v>
      </c>
      <c r="E2" s="1" t="s">
        <v>1</v>
      </c>
      <c r="F2" s="1" t="s">
        <v>14</v>
      </c>
      <c r="G2" s="1">
        <v>1</v>
      </c>
      <c r="H2" s="1">
        <v>7</v>
      </c>
      <c r="I2" s="1">
        <v>1</v>
      </c>
      <c r="J2" s="1">
        <v>1</v>
      </c>
      <c r="K2" s="1">
        <v>1</v>
      </c>
      <c r="L2" s="1">
        <v>1</v>
      </c>
      <c r="M2" s="1">
        <v>0</v>
      </c>
      <c r="N2" s="1">
        <v>0</v>
      </c>
      <c r="O2" s="1"/>
      <c r="P2" s="1">
        <v>0</v>
      </c>
      <c r="Q2" s="1">
        <v>0</v>
      </c>
      <c r="R2" s="1" t="s">
        <v>40</v>
      </c>
      <c r="S2" s="1">
        <v>1</v>
      </c>
      <c r="T2" s="4" t="s">
        <v>15</v>
      </c>
      <c r="U2" s="4" t="s">
        <v>15</v>
      </c>
      <c r="V2" s="4" t="s">
        <v>15</v>
      </c>
      <c r="W2" s="4" t="s">
        <v>14</v>
      </c>
      <c r="X2" s="5" t="s">
        <v>14</v>
      </c>
      <c r="Y2" s="5" t="s">
        <v>56</v>
      </c>
      <c r="Z2" s="3" t="s">
        <v>32</v>
      </c>
      <c r="AA2" s="4" t="s">
        <v>15</v>
      </c>
      <c r="AB2" s="42">
        <f>24+24-2</f>
        <v>46</v>
      </c>
      <c r="AD2" s="26" t="s">
        <v>70</v>
      </c>
      <c r="AE2" s="37" t="s">
        <v>15</v>
      </c>
      <c r="AF2" s="20" t="s">
        <v>104</v>
      </c>
      <c r="AG2" s="20" t="s">
        <v>105</v>
      </c>
      <c r="AI2" s="26" t="s">
        <v>99</v>
      </c>
      <c r="AJ2" s="37" t="s">
        <v>15</v>
      </c>
      <c r="AK2" s="20" t="s">
        <v>104</v>
      </c>
      <c r="AL2" s="20" t="s">
        <v>105</v>
      </c>
      <c r="AN2" s="28" t="s">
        <v>103</v>
      </c>
      <c r="AO2" s="14" t="s">
        <v>108</v>
      </c>
    </row>
    <row r="3" spans="1:41" ht="15" customHeight="1">
      <c r="A3" s="1">
        <v>15</v>
      </c>
      <c r="B3" s="1" t="s">
        <v>63</v>
      </c>
      <c r="C3" s="1" t="s">
        <v>64</v>
      </c>
      <c r="D3" s="6">
        <v>5.995585447490582</v>
      </c>
      <c r="E3" s="1" t="s">
        <v>1</v>
      </c>
      <c r="F3" s="1" t="s">
        <v>14</v>
      </c>
      <c r="G3" s="1">
        <v>1</v>
      </c>
      <c r="H3" s="1">
        <v>3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1">
        <v>102.4</v>
      </c>
      <c r="P3" s="1">
        <v>0</v>
      </c>
      <c r="Q3" s="1">
        <v>1</v>
      </c>
      <c r="R3" s="1" t="s">
        <v>49</v>
      </c>
      <c r="S3" s="1">
        <v>2</v>
      </c>
      <c r="T3" s="4" t="s">
        <v>15</v>
      </c>
      <c r="U3" s="4" t="s">
        <v>15</v>
      </c>
      <c r="V3" s="4" t="s">
        <v>15</v>
      </c>
      <c r="W3" s="4" t="s">
        <v>14</v>
      </c>
      <c r="X3" s="5" t="s">
        <v>14</v>
      </c>
      <c r="Y3" s="5" t="s">
        <v>56</v>
      </c>
      <c r="Z3" s="1" t="s">
        <v>37</v>
      </c>
      <c r="AA3" s="4" t="s">
        <v>15</v>
      </c>
      <c r="AB3" s="42">
        <f>24+5+2+7</f>
        <v>38</v>
      </c>
      <c r="AD3" s="26" t="s">
        <v>77</v>
      </c>
      <c r="AE3" s="21">
        <v>12</v>
      </c>
      <c r="AF3" s="21">
        <v>23</v>
      </c>
      <c r="AG3" s="22">
        <f>AE3/AF3</f>
        <v>0.5217391304347826</v>
      </c>
      <c r="AI3" s="26" t="s">
        <v>2</v>
      </c>
      <c r="AJ3" s="21">
        <v>23</v>
      </c>
      <c r="AK3" s="21">
        <v>23</v>
      </c>
      <c r="AL3" s="22">
        <f>AJ3/AK3</f>
        <v>1</v>
      </c>
      <c r="AN3" s="29" t="s">
        <v>78</v>
      </c>
      <c r="AO3" s="16">
        <v>1</v>
      </c>
    </row>
    <row r="4" spans="1:41" ht="15">
      <c r="A4" s="1">
        <v>23</v>
      </c>
      <c r="B4" s="1" t="s">
        <v>59</v>
      </c>
      <c r="C4" s="1" t="s">
        <v>64</v>
      </c>
      <c r="D4" s="6">
        <v>10.663443785569903</v>
      </c>
      <c r="E4" s="4" t="s">
        <v>0</v>
      </c>
      <c r="F4" s="1" t="s">
        <v>14</v>
      </c>
      <c r="G4" s="1">
        <v>1</v>
      </c>
      <c r="H4" s="1">
        <v>10</v>
      </c>
      <c r="I4" s="1">
        <v>1</v>
      </c>
      <c r="J4" s="1">
        <v>1</v>
      </c>
      <c r="K4" s="1">
        <v>0</v>
      </c>
      <c r="L4" s="1">
        <v>1</v>
      </c>
      <c r="M4" s="1">
        <v>1</v>
      </c>
      <c r="N4" s="1">
        <v>0</v>
      </c>
      <c r="O4" s="1"/>
      <c r="P4" s="1">
        <v>0</v>
      </c>
      <c r="Q4" s="1">
        <v>0</v>
      </c>
      <c r="R4" s="3" t="s">
        <v>68</v>
      </c>
      <c r="S4" s="1">
        <v>2</v>
      </c>
      <c r="T4" s="5" t="s">
        <v>14</v>
      </c>
      <c r="U4" s="5" t="s">
        <v>15</v>
      </c>
      <c r="V4" s="5" t="s">
        <v>15</v>
      </c>
      <c r="W4" s="5" t="s">
        <v>14</v>
      </c>
      <c r="X4" s="5" t="s">
        <v>14</v>
      </c>
      <c r="Y4" s="5" t="s">
        <v>56</v>
      </c>
      <c r="Z4" s="3" t="s">
        <v>19</v>
      </c>
      <c r="AA4" s="5" t="s">
        <v>15</v>
      </c>
      <c r="AB4" s="42">
        <f>24+25+6+2+10</f>
        <v>67</v>
      </c>
      <c r="AD4" s="26" t="s">
        <v>79</v>
      </c>
      <c r="AE4" s="21">
        <v>11</v>
      </c>
      <c r="AF4" s="21">
        <v>23</v>
      </c>
      <c r="AG4" s="22">
        <f>AE4/AF4</f>
        <v>0.4782608695652174</v>
      </c>
      <c r="AH4" s="30"/>
      <c r="AI4" s="26" t="s">
        <v>3</v>
      </c>
      <c r="AJ4" s="21">
        <v>18</v>
      </c>
      <c r="AK4" s="21">
        <v>21</v>
      </c>
      <c r="AL4" s="22">
        <f>AJ4/AK4</f>
        <v>0.8571428571428571</v>
      </c>
      <c r="AN4" s="29" t="s">
        <v>80</v>
      </c>
      <c r="AO4" s="16">
        <v>7</v>
      </c>
    </row>
    <row r="5" spans="1:41" ht="15">
      <c r="A5" s="1">
        <v>22</v>
      </c>
      <c r="B5" s="1" t="s">
        <v>59</v>
      </c>
      <c r="C5" s="1" t="s">
        <v>64</v>
      </c>
      <c r="D5" s="6">
        <v>19.194964555110673</v>
      </c>
      <c r="E5" s="4" t="s">
        <v>0</v>
      </c>
      <c r="F5" s="1" t="s">
        <v>14</v>
      </c>
      <c r="G5" s="1">
        <v>1</v>
      </c>
      <c r="H5" s="1">
        <v>5</v>
      </c>
      <c r="I5" s="1">
        <v>1</v>
      </c>
      <c r="J5" s="1"/>
      <c r="K5" s="1">
        <v>1</v>
      </c>
      <c r="L5" s="1">
        <v>1</v>
      </c>
      <c r="M5" s="1">
        <v>1</v>
      </c>
      <c r="N5" s="1">
        <v>1</v>
      </c>
      <c r="O5" s="2">
        <v>99.6</v>
      </c>
      <c r="P5" s="1">
        <v>1</v>
      </c>
      <c r="Q5" s="1">
        <v>0</v>
      </c>
      <c r="R5" s="1" t="s">
        <v>29</v>
      </c>
      <c r="S5" s="1">
        <v>4</v>
      </c>
      <c r="T5" s="4" t="s">
        <v>15</v>
      </c>
      <c r="U5" s="4" t="s">
        <v>15</v>
      </c>
      <c r="V5" s="4" t="s">
        <v>15</v>
      </c>
      <c r="W5" s="4" t="s">
        <v>15</v>
      </c>
      <c r="X5" s="5" t="s">
        <v>14</v>
      </c>
      <c r="Y5" s="5" t="s">
        <v>56</v>
      </c>
      <c r="Z5" s="3" t="s">
        <v>20</v>
      </c>
      <c r="AA5" s="4" t="s">
        <v>15</v>
      </c>
      <c r="AB5" s="42">
        <f>12+24-0.5</f>
        <v>35.5</v>
      </c>
      <c r="AD5" s="30"/>
      <c r="AE5" s="18"/>
      <c r="AF5" s="18" t="s">
        <v>75</v>
      </c>
      <c r="AG5" s="18"/>
      <c r="AH5" s="30"/>
      <c r="AI5" s="26" t="s">
        <v>4</v>
      </c>
      <c r="AJ5" s="21">
        <v>18</v>
      </c>
      <c r="AK5" s="21">
        <v>22</v>
      </c>
      <c r="AL5" s="22">
        <f aca="true" t="shared" si="0" ref="AL5:AL11">AJ5/AK5</f>
        <v>0.8181818181818182</v>
      </c>
      <c r="AN5" s="29" t="s">
        <v>81</v>
      </c>
      <c r="AO5" s="16">
        <v>4</v>
      </c>
    </row>
    <row r="6" spans="1:41" ht="15">
      <c r="A6" s="1">
        <v>18</v>
      </c>
      <c r="B6" s="1" t="s">
        <v>59</v>
      </c>
      <c r="C6" s="1" t="s">
        <v>60</v>
      </c>
      <c r="D6" s="6">
        <v>23.704004287559922</v>
      </c>
      <c r="E6" s="4" t="s">
        <v>0</v>
      </c>
      <c r="F6" s="1" t="s">
        <v>14</v>
      </c>
      <c r="G6" s="1">
        <v>1</v>
      </c>
      <c r="H6" s="1">
        <v>4</v>
      </c>
      <c r="I6" s="1"/>
      <c r="J6" s="1">
        <v>1</v>
      </c>
      <c r="K6" s="1">
        <v>1</v>
      </c>
      <c r="L6" s="1">
        <v>1</v>
      </c>
      <c r="M6" s="1">
        <v>1</v>
      </c>
      <c r="N6" s="1">
        <v>0</v>
      </c>
      <c r="O6" s="1"/>
      <c r="P6" s="1">
        <v>0</v>
      </c>
      <c r="Q6" s="1">
        <v>0</v>
      </c>
      <c r="R6" s="1" t="s">
        <v>28</v>
      </c>
      <c r="S6" s="1">
        <v>2</v>
      </c>
      <c r="T6" s="4" t="s">
        <v>15</v>
      </c>
      <c r="U6" s="4" t="s">
        <v>15</v>
      </c>
      <c r="V6" s="4" t="s">
        <v>15</v>
      </c>
      <c r="W6" s="4" t="s">
        <v>14</v>
      </c>
      <c r="X6" s="5" t="s">
        <v>14</v>
      </c>
      <c r="Y6" s="5" t="s">
        <v>56</v>
      </c>
      <c r="Z6" s="3" t="s">
        <v>19</v>
      </c>
      <c r="AA6" s="4" t="s">
        <v>15</v>
      </c>
      <c r="AB6" s="42">
        <f>24+24+6+2+2</f>
        <v>58</v>
      </c>
      <c r="AD6" s="26" t="s">
        <v>82</v>
      </c>
      <c r="AE6" s="21" t="s">
        <v>15</v>
      </c>
      <c r="AF6" s="20" t="s">
        <v>104</v>
      </c>
      <c r="AG6" s="20" t="s">
        <v>105</v>
      </c>
      <c r="AH6" s="30"/>
      <c r="AI6" s="26" t="s">
        <v>100</v>
      </c>
      <c r="AJ6" s="21">
        <v>15</v>
      </c>
      <c r="AK6" s="21">
        <v>22</v>
      </c>
      <c r="AL6" s="22">
        <f t="shared" si="0"/>
        <v>0.6818181818181818</v>
      </c>
      <c r="AN6" s="31" t="s">
        <v>84</v>
      </c>
      <c r="AO6" s="17">
        <v>3.8</v>
      </c>
    </row>
    <row r="7" spans="1:41" ht="15">
      <c r="A7" s="1">
        <v>16</v>
      </c>
      <c r="B7" s="1" t="s">
        <v>59</v>
      </c>
      <c r="C7" s="1" t="s">
        <v>60</v>
      </c>
      <c r="D7" s="6">
        <v>24.401660737780308</v>
      </c>
      <c r="E7" s="4" t="s">
        <v>0</v>
      </c>
      <c r="F7" s="1" t="s">
        <v>14</v>
      </c>
      <c r="G7" s="1">
        <v>1</v>
      </c>
      <c r="H7" s="1">
        <v>1</v>
      </c>
      <c r="I7" s="1">
        <v>1</v>
      </c>
      <c r="J7" s="1">
        <v>0</v>
      </c>
      <c r="K7" s="1">
        <v>1</v>
      </c>
      <c r="L7" s="1">
        <v>0</v>
      </c>
      <c r="M7" s="1">
        <v>1</v>
      </c>
      <c r="N7" s="1">
        <v>1</v>
      </c>
      <c r="O7" s="1">
        <v>102.7</v>
      </c>
      <c r="P7" s="1">
        <v>0</v>
      </c>
      <c r="Q7" s="1">
        <v>0</v>
      </c>
      <c r="R7" s="1" t="s">
        <v>27</v>
      </c>
      <c r="S7" s="1">
        <v>3</v>
      </c>
      <c r="T7" s="4" t="s">
        <v>15</v>
      </c>
      <c r="U7" s="4" t="s">
        <v>15</v>
      </c>
      <c r="V7" s="4" t="s">
        <v>15</v>
      </c>
      <c r="W7" s="4" t="s">
        <v>15</v>
      </c>
      <c r="X7" s="5" t="s">
        <v>14</v>
      </c>
      <c r="Y7" s="5" t="s">
        <v>56</v>
      </c>
      <c r="Z7" s="3" t="s">
        <v>19</v>
      </c>
      <c r="AA7" s="4" t="s">
        <v>15</v>
      </c>
      <c r="AB7" s="42">
        <f>24+24+6+2+11</f>
        <v>67</v>
      </c>
      <c r="AD7" s="26" t="s">
        <v>83</v>
      </c>
      <c r="AE7" s="21">
        <v>12</v>
      </c>
      <c r="AF7" s="21">
        <v>23</v>
      </c>
      <c r="AG7" s="22">
        <f>AE7/AF7</f>
        <v>0.5217391304347826</v>
      </c>
      <c r="AH7" s="30"/>
      <c r="AI7" s="26" t="s">
        <v>6</v>
      </c>
      <c r="AJ7" s="21">
        <v>13</v>
      </c>
      <c r="AK7" s="21">
        <v>23</v>
      </c>
      <c r="AL7" s="22">
        <f t="shared" si="0"/>
        <v>0.5652173913043478</v>
      </c>
      <c r="AN7" s="30"/>
      <c r="AO7" s="18"/>
    </row>
    <row r="8" spans="1:43" ht="15">
      <c r="A8" s="1">
        <v>8</v>
      </c>
      <c r="B8" s="1" t="s">
        <v>63</v>
      </c>
      <c r="C8" s="1" t="s">
        <v>64</v>
      </c>
      <c r="D8" s="6">
        <v>26.89262203708761</v>
      </c>
      <c r="E8" s="1" t="s">
        <v>1</v>
      </c>
      <c r="F8" s="1" t="s">
        <v>14</v>
      </c>
      <c r="G8" s="1">
        <v>1</v>
      </c>
      <c r="H8" s="1">
        <v>3</v>
      </c>
      <c r="I8" s="1">
        <v>1</v>
      </c>
      <c r="J8" s="1">
        <v>1</v>
      </c>
      <c r="K8" s="1">
        <v>0</v>
      </c>
      <c r="L8" s="1">
        <v>1</v>
      </c>
      <c r="M8" s="1">
        <v>1</v>
      </c>
      <c r="N8" s="1">
        <v>0</v>
      </c>
      <c r="O8" s="1"/>
      <c r="P8" s="1">
        <v>0</v>
      </c>
      <c r="Q8" s="1">
        <v>1</v>
      </c>
      <c r="R8" s="1" t="s">
        <v>51</v>
      </c>
      <c r="S8" s="1">
        <v>7</v>
      </c>
      <c r="T8" s="4" t="s">
        <v>15</v>
      </c>
      <c r="U8" s="4" t="s">
        <v>15</v>
      </c>
      <c r="V8" s="4" t="s">
        <v>15</v>
      </c>
      <c r="W8" s="4" t="s">
        <v>14</v>
      </c>
      <c r="X8" s="5" t="s">
        <v>14</v>
      </c>
      <c r="Y8" s="5" t="s">
        <v>56</v>
      </c>
      <c r="Z8" s="1" t="s">
        <v>26</v>
      </c>
      <c r="AA8" s="4" t="s">
        <v>15</v>
      </c>
      <c r="AB8" s="42">
        <f>24+24+6+2</f>
        <v>56</v>
      </c>
      <c r="AD8" s="26" t="s">
        <v>85</v>
      </c>
      <c r="AE8" s="21">
        <v>2</v>
      </c>
      <c r="AF8" s="21">
        <v>23</v>
      </c>
      <c r="AG8" s="22">
        <f>AE8/AF8</f>
        <v>0.08695652173913043</v>
      </c>
      <c r="AH8" s="30"/>
      <c r="AI8" s="26" t="s">
        <v>7</v>
      </c>
      <c r="AJ8" s="21">
        <v>14</v>
      </c>
      <c r="AK8" s="21">
        <v>21</v>
      </c>
      <c r="AL8" s="22">
        <f t="shared" si="0"/>
        <v>0.6666666666666666</v>
      </c>
      <c r="AN8" s="32" t="s">
        <v>87</v>
      </c>
      <c r="AO8" s="19" t="s">
        <v>15</v>
      </c>
      <c r="AP8" s="20" t="s">
        <v>104</v>
      </c>
      <c r="AQ8" s="20" t="s">
        <v>105</v>
      </c>
    </row>
    <row r="9" spans="1:43" ht="15">
      <c r="A9" s="1">
        <v>17</v>
      </c>
      <c r="B9" s="1" t="s">
        <v>59</v>
      </c>
      <c r="C9" s="1" t="s">
        <v>61</v>
      </c>
      <c r="D9" s="6">
        <v>35.865727892316244</v>
      </c>
      <c r="E9" s="4" t="s">
        <v>0</v>
      </c>
      <c r="F9" s="1" t="s">
        <v>14</v>
      </c>
      <c r="G9" s="1">
        <v>1</v>
      </c>
      <c r="H9" s="1">
        <v>6</v>
      </c>
      <c r="I9" s="1">
        <v>1</v>
      </c>
      <c r="J9" s="1">
        <v>1</v>
      </c>
      <c r="K9" s="1">
        <v>0</v>
      </c>
      <c r="L9" s="1">
        <v>0</v>
      </c>
      <c r="M9" s="1">
        <v>0</v>
      </c>
      <c r="N9" s="1">
        <v>0</v>
      </c>
      <c r="O9" s="1"/>
      <c r="P9" s="1">
        <v>0</v>
      </c>
      <c r="Q9" s="1">
        <v>0</v>
      </c>
      <c r="R9" s="1" t="s">
        <v>26</v>
      </c>
      <c r="S9" s="1">
        <v>1</v>
      </c>
      <c r="T9" s="4" t="s">
        <v>14</v>
      </c>
      <c r="U9" s="4" t="s">
        <v>15</v>
      </c>
      <c r="V9" s="4" t="s">
        <v>15</v>
      </c>
      <c r="W9" s="4" t="s">
        <v>15</v>
      </c>
      <c r="X9" s="5" t="s">
        <v>14</v>
      </c>
      <c r="Y9" s="5" t="s">
        <v>56</v>
      </c>
      <c r="Z9" s="3" t="s">
        <v>19</v>
      </c>
      <c r="AA9" s="4" t="s">
        <v>15</v>
      </c>
      <c r="AB9" s="42">
        <f>26</f>
        <v>26</v>
      </c>
      <c r="AD9" s="26" t="s">
        <v>86</v>
      </c>
      <c r="AE9" s="21">
        <v>3</v>
      </c>
      <c r="AF9" s="21">
        <v>23</v>
      </c>
      <c r="AG9" s="22">
        <f>AE9/AF9</f>
        <v>0.13043478260869565</v>
      </c>
      <c r="AH9" s="30"/>
      <c r="AI9" s="26" t="s">
        <v>8</v>
      </c>
      <c r="AJ9" s="21">
        <v>11</v>
      </c>
      <c r="AK9" s="21">
        <v>19</v>
      </c>
      <c r="AL9" s="22">
        <f t="shared" si="0"/>
        <v>0.5789473684210527</v>
      </c>
      <c r="AN9" s="26" t="s">
        <v>88</v>
      </c>
      <c r="AO9" s="21">
        <v>8</v>
      </c>
      <c r="AP9" s="21">
        <v>23</v>
      </c>
      <c r="AQ9" s="22">
        <f>AO9/AP9</f>
        <v>0.34782608695652173</v>
      </c>
    </row>
    <row r="10" spans="1:43" ht="15">
      <c r="A10" s="1">
        <v>3</v>
      </c>
      <c r="B10" s="1" t="s">
        <v>63</v>
      </c>
      <c r="C10" s="1" t="s">
        <v>64</v>
      </c>
      <c r="D10" s="6">
        <v>36.48631881737538</v>
      </c>
      <c r="E10" s="1" t="s">
        <v>1</v>
      </c>
      <c r="F10" s="1" t="s">
        <v>14</v>
      </c>
      <c r="G10" s="1">
        <v>1</v>
      </c>
      <c r="H10" s="1">
        <v>7</v>
      </c>
      <c r="I10" s="1"/>
      <c r="J10" s="1">
        <v>1</v>
      </c>
      <c r="K10" s="1">
        <v>0</v>
      </c>
      <c r="L10" s="1">
        <v>0</v>
      </c>
      <c r="M10" s="1">
        <v>0</v>
      </c>
      <c r="N10" s="1"/>
      <c r="O10" s="1"/>
      <c r="P10" s="1">
        <v>1</v>
      </c>
      <c r="Q10" s="1">
        <v>0</v>
      </c>
      <c r="R10" s="1" t="s">
        <v>37</v>
      </c>
      <c r="S10" s="1">
        <v>6</v>
      </c>
      <c r="T10" s="4" t="s">
        <v>14</v>
      </c>
      <c r="U10" s="4" t="s">
        <v>15</v>
      </c>
      <c r="V10" s="4" t="s">
        <v>15</v>
      </c>
      <c r="W10" s="4" t="s">
        <v>14</v>
      </c>
      <c r="X10" s="5" t="s">
        <v>14</v>
      </c>
      <c r="Y10" s="5" t="s">
        <v>56</v>
      </c>
      <c r="Z10" s="1" t="s">
        <v>39</v>
      </c>
      <c r="AA10" s="4" t="s">
        <v>15</v>
      </c>
      <c r="AB10" s="42">
        <f>24+4</f>
        <v>28</v>
      </c>
      <c r="AD10" s="26" t="s">
        <v>89</v>
      </c>
      <c r="AE10" s="21">
        <v>1</v>
      </c>
      <c r="AF10" s="21">
        <v>23</v>
      </c>
      <c r="AG10" s="22">
        <f>AE10/AF10</f>
        <v>0.043478260869565216</v>
      </c>
      <c r="AH10" s="30"/>
      <c r="AI10" s="26" t="s">
        <v>9</v>
      </c>
      <c r="AJ10" s="21">
        <v>7</v>
      </c>
      <c r="AK10" s="21">
        <v>23</v>
      </c>
      <c r="AL10" s="22">
        <f t="shared" si="0"/>
        <v>0.30434782608695654</v>
      </c>
      <c r="AN10" s="26" t="s">
        <v>90</v>
      </c>
      <c r="AO10" s="21">
        <v>3</v>
      </c>
      <c r="AP10" s="21">
        <v>23</v>
      </c>
      <c r="AQ10" s="22">
        <f>AO10/AP10</f>
        <v>0.13043478260869565</v>
      </c>
    </row>
    <row r="11" spans="1:43" ht="15">
      <c r="A11" s="1">
        <v>10</v>
      </c>
      <c r="B11" s="1" t="s">
        <v>63</v>
      </c>
      <c r="C11" s="1" t="s">
        <v>62</v>
      </c>
      <c r="D11" s="6">
        <v>38.71987736599638</v>
      </c>
      <c r="E11" s="1" t="s">
        <v>1</v>
      </c>
      <c r="F11" s="1" t="s">
        <v>14</v>
      </c>
      <c r="G11" s="1">
        <v>1</v>
      </c>
      <c r="H11" s="1">
        <v>4</v>
      </c>
      <c r="I11" s="1">
        <v>1</v>
      </c>
      <c r="J11" s="1">
        <v>1</v>
      </c>
      <c r="K11" s="1">
        <v>0</v>
      </c>
      <c r="L11" s="1">
        <v>0</v>
      </c>
      <c r="M11" s="1">
        <v>0</v>
      </c>
      <c r="N11" s="1">
        <v>1</v>
      </c>
      <c r="O11" s="1">
        <v>102.2</v>
      </c>
      <c r="P11" s="1">
        <v>0</v>
      </c>
      <c r="Q11" s="1">
        <v>0</v>
      </c>
      <c r="R11" s="1" t="s">
        <v>45</v>
      </c>
      <c r="S11" s="1">
        <v>5</v>
      </c>
      <c r="T11" s="4" t="s">
        <v>14</v>
      </c>
      <c r="U11" s="4" t="s">
        <v>15</v>
      </c>
      <c r="V11" s="4" t="s">
        <v>15</v>
      </c>
      <c r="W11" s="4" t="s">
        <v>14</v>
      </c>
      <c r="X11" s="5" t="s">
        <v>14</v>
      </c>
      <c r="Y11" s="5" t="s">
        <v>56</v>
      </c>
      <c r="Z11" s="1" t="s">
        <v>23</v>
      </c>
      <c r="AA11" s="4" t="s">
        <v>15</v>
      </c>
      <c r="AB11" s="42">
        <f>24-3</f>
        <v>21</v>
      </c>
      <c r="AD11" s="26" t="s">
        <v>91</v>
      </c>
      <c r="AE11" s="21">
        <v>3</v>
      </c>
      <c r="AF11" s="21">
        <v>23</v>
      </c>
      <c r="AG11" s="22">
        <f>AE11/AF11</f>
        <v>0.13043478260869565</v>
      </c>
      <c r="AH11" s="30"/>
      <c r="AI11" s="26" t="s">
        <v>11</v>
      </c>
      <c r="AJ11" s="21">
        <v>2</v>
      </c>
      <c r="AK11" s="21">
        <v>23</v>
      </c>
      <c r="AL11" s="22">
        <f t="shared" si="0"/>
        <v>0.08695652173913043</v>
      </c>
      <c r="AN11" s="26" t="s">
        <v>92</v>
      </c>
      <c r="AO11" s="21">
        <v>0</v>
      </c>
      <c r="AP11" s="21">
        <v>23</v>
      </c>
      <c r="AQ11" s="22">
        <f>AO11/AP11</f>
        <v>0</v>
      </c>
    </row>
    <row r="12" spans="1:43" ht="15">
      <c r="A12" s="1">
        <v>21</v>
      </c>
      <c r="B12" s="1" t="s">
        <v>63</v>
      </c>
      <c r="C12" s="1" t="s">
        <v>64</v>
      </c>
      <c r="D12" s="6">
        <v>41</v>
      </c>
      <c r="E12" s="4" t="s">
        <v>0</v>
      </c>
      <c r="F12" s="1" t="s">
        <v>14</v>
      </c>
      <c r="G12" s="1">
        <v>1</v>
      </c>
      <c r="H12" s="1">
        <v>7</v>
      </c>
      <c r="I12" s="1">
        <v>1</v>
      </c>
      <c r="J12" s="1">
        <v>1</v>
      </c>
      <c r="K12" s="1"/>
      <c r="L12" s="1">
        <v>1</v>
      </c>
      <c r="M12" s="1"/>
      <c r="N12" s="1">
        <v>1</v>
      </c>
      <c r="O12" s="1">
        <v>100.1</v>
      </c>
      <c r="P12" s="1">
        <v>0</v>
      </c>
      <c r="Q12" s="1">
        <v>0</v>
      </c>
      <c r="R12" s="1" t="s">
        <v>25</v>
      </c>
      <c r="S12" s="1">
        <v>5</v>
      </c>
      <c r="T12" s="4" t="s">
        <v>15</v>
      </c>
      <c r="U12" s="4" t="s">
        <v>15</v>
      </c>
      <c r="V12" s="4" t="s">
        <v>15</v>
      </c>
      <c r="W12" s="4" t="s">
        <v>15</v>
      </c>
      <c r="X12" s="5" t="s">
        <v>14</v>
      </c>
      <c r="Y12" s="5" t="s">
        <v>56</v>
      </c>
      <c r="Z12" s="3" t="s">
        <v>21</v>
      </c>
      <c r="AA12" s="4" t="s">
        <v>14</v>
      </c>
      <c r="AB12" s="42">
        <f>24+5+2+3</f>
        <v>34</v>
      </c>
      <c r="AD12" s="26" t="s">
        <v>93</v>
      </c>
      <c r="AE12" s="21">
        <v>1</v>
      </c>
      <c r="AF12" s="21">
        <v>23</v>
      </c>
      <c r="AG12" s="22">
        <f>AE12/AF12</f>
        <v>0.043478260869565216</v>
      </c>
      <c r="AN12" s="26" t="s">
        <v>94</v>
      </c>
      <c r="AO12" s="21">
        <v>14</v>
      </c>
      <c r="AP12" s="21">
        <v>23</v>
      </c>
      <c r="AQ12" s="22">
        <f>AO12/AP12</f>
        <v>0.6086956521739131</v>
      </c>
    </row>
    <row r="13" spans="1:43" ht="15">
      <c r="A13" s="1">
        <v>12</v>
      </c>
      <c r="B13" s="1" t="s">
        <v>59</v>
      </c>
      <c r="C13" s="1" t="s">
        <v>67</v>
      </c>
      <c r="D13" s="6">
        <v>52.366404418605924</v>
      </c>
      <c r="E13" s="1" t="s">
        <v>1</v>
      </c>
      <c r="F13" s="1" t="s">
        <v>14</v>
      </c>
      <c r="G13" s="1">
        <v>1</v>
      </c>
      <c r="H13" s="1">
        <v>7</v>
      </c>
      <c r="I13" s="1">
        <v>0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1"/>
      <c r="P13" s="1">
        <v>0</v>
      </c>
      <c r="Q13" s="1">
        <v>0</v>
      </c>
      <c r="R13" s="1" t="s">
        <v>50</v>
      </c>
      <c r="S13" s="1">
        <v>3</v>
      </c>
      <c r="T13" s="4" t="s">
        <v>15</v>
      </c>
      <c r="U13" s="4" t="s">
        <v>15</v>
      </c>
      <c r="V13" s="4" t="s">
        <v>15</v>
      </c>
      <c r="W13" s="4" t="s">
        <v>15</v>
      </c>
      <c r="X13" s="5" t="s">
        <v>14</v>
      </c>
      <c r="Y13" s="5" t="s">
        <v>56</v>
      </c>
      <c r="Z13" s="1" t="s">
        <v>38</v>
      </c>
      <c r="AA13" s="4" t="s">
        <v>15</v>
      </c>
      <c r="AB13" s="42">
        <f>24*3+1</f>
        <v>73</v>
      </c>
      <c r="AD13" s="26" t="s">
        <v>65</v>
      </c>
      <c r="AE13" s="21">
        <v>1</v>
      </c>
      <c r="AF13" s="21">
        <v>23</v>
      </c>
      <c r="AG13" s="22">
        <f>AE13/AF13</f>
        <v>0.043478260869565216</v>
      </c>
      <c r="AI13" s="34" t="s">
        <v>102</v>
      </c>
      <c r="AJ13" s="14" t="s">
        <v>106</v>
      </c>
      <c r="AK13" s="39"/>
      <c r="AL13" s="39"/>
      <c r="AN13" s="26" t="s">
        <v>95</v>
      </c>
      <c r="AO13" s="21">
        <v>23</v>
      </c>
      <c r="AP13" s="21">
        <v>23</v>
      </c>
      <c r="AQ13" s="22">
        <f>AO13/AP13</f>
        <v>1</v>
      </c>
    </row>
    <row r="14" spans="1:43" ht="15">
      <c r="A14" s="1">
        <v>1</v>
      </c>
      <c r="B14" s="1" t="s">
        <v>59</v>
      </c>
      <c r="C14" s="1" t="s">
        <v>61</v>
      </c>
      <c r="D14" s="6">
        <v>53.28290806641569</v>
      </c>
      <c r="E14" s="1" t="s">
        <v>1</v>
      </c>
      <c r="F14" s="1" t="s">
        <v>14</v>
      </c>
      <c r="G14" s="1">
        <v>1</v>
      </c>
      <c r="H14" s="1">
        <v>7</v>
      </c>
      <c r="I14" s="1">
        <v>1</v>
      </c>
      <c r="J14" s="1">
        <v>0</v>
      </c>
      <c r="K14" s="1">
        <v>0</v>
      </c>
      <c r="L14" s="1">
        <v>1</v>
      </c>
      <c r="M14" s="1">
        <v>1</v>
      </c>
      <c r="N14" s="1"/>
      <c r="O14" s="1"/>
      <c r="P14" s="1">
        <v>1</v>
      </c>
      <c r="Q14" s="1">
        <v>0</v>
      </c>
      <c r="R14" s="1" t="s">
        <v>46</v>
      </c>
      <c r="S14" s="1">
        <v>2</v>
      </c>
      <c r="T14" s="4" t="s">
        <v>15</v>
      </c>
      <c r="U14" s="4" t="s">
        <v>15</v>
      </c>
      <c r="V14" s="4" t="s">
        <v>15</v>
      </c>
      <c r="W14" s="4" t="s">
        <v>15</v>
      </c>
      <c r="X14" s="5" t="s">
        <v>14</v>
      </c>
      <c r="Y14" s="5" t="s">
        <v>56</v>
      </c>
      <c r="Z14" s="1" t="s">
        <v>23</v>
      </c>
      <c r="AA14" s="4" t="s">
        <v>15</v>
      </c>
      <c r="AB14" s="42">
        <f>24+12+2</f>
        <v>38</v>
      </c>
      <c r="AD14" s="30"/>
      <c r="AE14" s="18"/>
      <c r="AF14" s="18"/>
      <c r="AG14" s="18"/>
      <c r="AH14" s="30"/>
      <c r="AI14" s="29" t="s">
        <v>78</v>
      </c>
      <c r="AJ14" s="16">
        <v>1</v>
      </c>
      <c r="AK14" s="38"/>
      <c r="AL14" s="38"/>
      <c r="AN14" s="26" t="s">
        <v>96</v>
      </c>
      <c r="AO14" s="21">
        <v>2</v>
      </c>
      <c r="AP14" s="21">
        <v>23</v>
      </c>
      <c r="AQ14" s="22">
        <f>AO14/AP14</f>
        <v>0.08695652173913043</v>
      </c>
    </row>
    <row r="15" spans="1:41" ht="15" customHeight="1">
      <c r="A15" s="1">
        <v>13</v>
      </c>
      <c r="B15" s="1" t="s">
        <v>63</v>
      </c>
      <c r="C15" s="1" t="s">
        <v>64</v>
      </c>
      <c r="D15" s="6">
        <v>53.32847401326002</v>
      </c>
      <c r="E15" s="1" t="s">
        <v>1</v>
      </c>
      <c r="F15" s="1" t="s">
        <v>14</v>
      </c>
      <c r="G15" s="1">
        <v>1</v>
      </c>
      <c r="H15" s="1"/>
      <c r="I15" s="1">
        <v>1</v>
      </c>
      <c r="J15" s="1">
        <v>1</v>
      </c>
      <c r="K15" s="1">
        <v>1</v>
      </c>
      <c r="L15" s="1">
        <v>0</v>
      </c>
      <c r="M15" s="1">
        <v>1</v>
      </c>
      <c r="N15" s="1">
        <v>0</v>
      </c>
      <c r="O15" s="1"/>
      <c r="P15" s="1">
        <v>1</v>
      </c>
      <c r="Q15" s="1">
        <v>0</v>
      </c>
      <c r="R15" s="1" t="s">
        <v>44</v>
      </c>
      <c r="S15" s="1">
        <v>4</v>
      </c>
      <c r="T15" s="4" t="s">
        <v>14</v>
      </c>
      <c r="U15" s="4" t="s">
        <v>14</v>
      </c>
      <c r="V15" s="4" t="s">
        <v>15</v>
      </c>
      <c r="W15" s="4" t="s">
        <v>15</v>
      </c>
      <c r="X15" s="5" t="s">
        <v>14</v>
      </c>
      <c r="Y15" s="5" t="s">
        <v>56</v>
      </c>
      <c r="Z15" s="1" t="s">
        <v>34</v>
      </c>
      <c r="AA15" s="4" t="s">
        <v>15</v>
      </c>
      <c r="AB15" s="42">
        <v>48</v>
      </c>
      <c r="AD15" s="44" t="s">
        <v>72</v>
      </c>
      <c r="AE15" s="45" t="s">
        <v>15</v>
      </c>
      <c r="AF15" s="45" t="s">
        <v>104</v>
      </c>
      <c r="AG15" s="45" t="s">
        <v>105</v>
      </c>
      <c r="AH15" s="30"/>
      <c r="AI15" s="29" t="s">
        <v>80</v>
      </c>
      <c r="AJ15" s="16">
        <v>10</v>
      </c>
      <c r="AK15" s="38"/>
      <c r="AL15" s="38"/>
      <c r="AN15" s="30"/>
      <c r="AO15" s="18"/>
    </row>
    <row r="16" spans="1:41" ht="15">
      <c r="A16" s="1">
        <v>20</v>
      </c>
      <c r="B16" s="1" t="s">
        <v>59</v>
      </c>
      <c r="C16" s="1" t="s">
        <v>64</v>
      </c>
      <c r="D16" s="6">
        <v>53.83302118390845</v>
      </c>
      <c r="E16" s="4" t="s">
        <v>0</v>
      </c>
      <c r="F16" s="1" t="s">
        <v>14</v>
      </c>
      <c r="G16" s="1">
        <v>1</v>
      </c>
      <c r="H16" s="1">
        <v>8</v>
      </c>
      <c r="I16" s="1">
        <v>1</v>
      </c>
      <c r="J16" s="1">
        <v>1</v>
      </c>
      <c r="K16" s="1">
        <v>1</v>
      </c>
      <c r="L16" s="1">
        <v>0</v>
      </c>
      <c r="M16" s="1">
        <v>1</v>
      </c>
      <c r="N16" s="1"/>
      <c r="O16" s="1"/>
      <c r="P16" s="1">
        <v>1</v>
      </c>
      <c r="Q16" s="1">
        <v>0</v>
      </c>
      <c r="R16" s="1" t="s">
        <v>30</v>
      </c>
      <c r="S16" s="1" t="s">
        <v>31</v>
      </c>
      <c r="T16" s="4" t="s">
        <v>15</v>
      </c>
      <c r="U16" s="4" t="s">
        <v>15</v>
      </c>
      <c r="V16" s="4" t="s">
        <v>15</v>
      </c>
      <c r="W16" s="4" t="s">
        <v>14</v>
      </c>
      <c r="X16" s="5" t="s">
        <v>14</v>
      </c>
      <c r="Y16" s="5" t="s">
        <v>56</v>
      </c>
      <c r="Z16" s="3" t="s">
        <v>22</v>
      </c>
      <c r="AA16" s="4" t="s">
        <v>15</v>
      </c>
      <c r="AB16" s="42">
        <f>24+24+6+8</f>
        <v>62</v>
      </c>
      <c r="AD16" s="46" t="s">
        <v>109</v>
      </c>
      <c r="AE16" s="6">
        <v>0</v>
      </c>
      <c r="AF16" s="21">
        <v>23</v>
      </c>
      <c r="AG16" s="22">
        <f>AE16/AF16</f>
        <v>0</v>
      </c>
      <c r="AH16" s="30"/>
      <c r="AI16" s="29" t="s">
        <v>81</v>
      </c>
      <c r="AJ16" s="16">
        <v>6</v>
      </c>
      <c r="AK16" s="38"/>
      <c r="AL16" s="38"/>
      <c r="AN16" s="34" t="s">
        <v>97</v>
      </c>
      <c r="AO16" s="14" t="s">
        <v>108</v>
      </c>
    </row>
    <row r="17" spans="1:41" ht="15">
      <c r="A17" s="1">
        <v>11</v>
      </c>
      <c r="B17" s="1" t="s">
        <v>63</v>
      </c>
      <c r="C17" s="1" t="s">
        <v>60</v>
      </c>
      <c r="D17" s="6">
        <v>56.93071757234054</v>
      </c>
      <c r="E17" s="1" t="s">
        <v>1</v>
      </c>
      <c r="F17" s="1" t="s">
        <v>14</v>
      </c>
      <c r="G17" s="1">
        <v>1</v>
      </c>
      <c r="H17" s="1">
        <v>8</v>
      </c>
      <c r="I17" s="1">
        <v>0</v>
      </c>
      <c r="J17" s="1">
        <v>1</v>
      </c>
      <c r="K17" s="1">
        <v>0</v>
      </c>
      <c r="L17" s="1">
        <v>0</v>
      </c>
      <c r="M17" s="1">
        <v>1</v>
      </c>
      <c r="N17" s="1">
        <v>1</v>
      </c>
      <c r="O17" s="1">
        <v>101.4</v>
      </c>
      <c r="P17" s="1">
        <v>0</v>
      </c>
      <c r="Q17" s="1">
        <v>0</v>
      </c>
      <c r="R17" s="1" t="s">
        <v>47</v>
      </c>
      <c r="S17" s="1">
        <v>3</v>
      </c>
      <c r="T17" s="4" t="s">
        <v>14</v>
      </c>
      <c r="U17" s="4" t="s">
        <v>15</v>
      </c>
      <c r="V17" s="4" t="s">
        <v>15</v>
      </c>
      <c r="W17" s="4" t="s">
        <v>14</v>
      </c>
      <c r="X17" s="5" t="s">
        <v>14</v>
      </c>
      <c r="Y17" s="5" t="s">
        <v>56</v>
      </c>
      <c r="Z17" s="1" t="s">
        <v>35</v>
      </c>
      <c r="AA17" s="4" t="s">
        <v>15</v>
      </c>
      <c r="AB17" s="42">
        <f>24+0.5+6+3</f>
        <v>33.5</v>
      </c>
      <c r="AD17" s="47" t="s">
        <v>110</v>
      </c>
      <c r="AE17" s="6">
        <v>1</v>
      </c>
      <c r="AF17" s="21">
        <v>23</v>
      </c>
      <c r="AG17" s="22">
        <f>AE17/AF17</f>
        <v>0.043478260869565216</v>
      </c>
      <c r="AI17" s="31" t="s">
        <v>84</v>
      </c>
      <c r="AJ17" s="17">
        <v>6</v>
      </c>
      <c r="AK17" s="38"/>
      <c r="AL17" s="38"/>
      <c r="AN17" s="29" t="s">
        <v>78</v>
      </c>
      <c r="AO17" s="23">
        <v>21</v>
      </c>
    </row>
    <row r="18" spans="1:41" ht="15">
      <c r="A18" s="1">
        <v>4</v>
      </c>
      <c r="B18" s="1" t="s">
        <v>63</v>
      </c>
      <c r="C18" s="1" t="s">
        <v>64</v>
      </c>
      <c r="D18" s="6">
        <v>59.41874214190596</v>
      </c>
      <c r="E18" s="1" t="s">
        <v>1</v>
      </c>
      <c r="F18" s="1" t="s">
        <v>14</v>
      </c>
      <c r="G18" s="1">
        <v>1</v>
      </c>
      <c r="H18" s="1">
        <v>8</v>
      </c>
      <c r="I18" s="1">
        <v>0</v>
      </c>
      <c r="J18" s="1">
        <v>1</v>
      </c>
      <c r="K18" s="1">
        <v>1</v>
      </c>
      <c r="L18" s="1">
        <v>0</v>
      </c>
      <c r="M18" s="1">
        <v>0</v>
      </c>
      <c r="N18" s="1">
        <v>0</v>
      </c>
      <c r="O18" s="1"/>
      <c r="P18" s="1">
        <v>1</v>
      </c>
      <c r="Q18" s="1">
        <v>0</v>
      </c>
      <c r="R18" s="1" t="s">
        <v>37</v>
      </c>
      <c r="S18" s="1">
        <v>6</v>
      </c>
      <c r="T18" s="4" t="s">
        <v>15</v>
      </c>
      <c r="U18" s="4" t="s">
        <v>15</v>
      </c>
      <c r="V18" s="4" t="s">
        <v>15</v>
      </c>
      <c r="W18" s="4" t="s">
        <v>14</v>
      </c>
      <c r="X18" s="5" t="s">
        <v>14</v>
      </c>
      <c r="Y18" s="5" t="s">
        <v>56</v>
      </c>
      <c r="Z18" s="1" t="s">
        <v>33</v>
      </c>
      <c r="AA18" s="4" t="s">
        <v>14</v>
      </c>
      <c r="AB18" s="42">
        <f>24+3+5</f>
        <v>32</v>
      </c>
      <c r="AD18" s="47" t="s">
        <v>111</v>
      </c>
      <c r="AE18" s="6">
        <v>1</v>
      </c>
      <c r="AF18" s="21">
        <v>23</v>
      </c>
      <c r="AG18" s="22">
        <f>AE18/AF18</f>
        <v>0.043478260869565216</v>
      </c>
      <c r="AH18" s="30"/>
      <c r="AL18" s="15" t="s">
        <v>75</v>
      </c>
      <c r="AN18" s="29" t="s">
        <v>80</v>
      </c>
      <c r="AO18" s="23">
        <v>73</v>
      </c>
    </row>
    <row r="19" spans="1:41" ht="15" customHeight="1">
      <c r="A19" s="1">
        <v>19</v>
      </c>
      <c r="B19" s="1" t="s">
        <v>59</v>
      </c>
      <c r="C19" s="1" t="s">
        <v>64</v>
      </c>
      <c r="D19" s="6">
        <v>60.855567884756454</v>
      </c>
      <c r="E19" s="4" t="s">
        <v>0</v>
      </c>
      <c r="F19" s="1" t="s">
        <v>14</v>
      </c>
      <c r="G19" s="1">
        <v>1</v>
      </c>
      <c r="H19" s="1">
        <v>5</v>
      </c>
      <c r="I19" s="1">
        <v>1</v>
      </c>
      <c r="J19" s="1">
        <v>1</v>
      </c>
      <c r="K19" s="1">
        <v>1</v>
      </c>
      <c r="L19" s="1">
        <v>1</v>
      </c>
      <c r="M19" s="1"/>
      <c r="N19" s="1">
        <v>0</v>
      </c>
      <c r="O19" s="1"/>
      <c r="P19" s="1">
        <v>1</v>
      </c>
      <c r="Q19" s="1">
        <v>0</v>
      </c>
      <c r="R19" s="1" t="s">
        <v>23</v>
      </c>
      <c r="S19" s="1">
        <v>5</v>
      </c>
      <c r="T19" s="4" t="s">
        <v>14</v>
      </c>
      <c r="U19" s="4" t="s">
        <v>15</v>
      </c>
      <c r="V19" s="4" t="s">
        <v>15</v>
      </c>
      <c r="W19" s="4" t="s">
        <v>14</v>
      </c>
      <c r="X19" s="5" t="s">
        <v>14</v>
      </c>
      <c r="Y19" s="5" t="s">
        <v>56</v>
      </c>
      <c r="Z19" s="3" t="s">
        <v>20</v>
      </c>
      <c r="AA19" s="4" t="s">
        <v>15</v>
      </c>
      <c r="AB19" s="42">
        <f>0.5+24+24-5</f>
        <v>43.5</v>
      </c>
      <c r="AD19" s="47" t="s">
        <v>112</v>
      </c>
      <c r="AE19" s="48">
        <v>2</v>
      </c>
      <c r="AF19" s="21">
        <v>23</v>
      </c>
      <c r="AG19" s="22">
        <f>AE19/AF19</f>
        <v>0.08695652173913043</v>
      </c>
      <c r="AH19" s="30"/>
      <c r="AI19" s="34" t="s">
        <v>101</v>
      </c>
      <c r="AJ19" s="14" t="s">
        <v>107</v>
      </c>
      <c r="AK19" s="39"/>
      <c r="AL19" s="39"/>
      <c r="AN19" s="29" t="s">
        <v>81</v>
      </c>
      <c r="AO19" s="23">
        <v>38</v>
      </c>
    </row>
    <row r="20" spans="1:41" ht="15">
      <c r="A20" s="1">
        <v>7</v>
      </c>
      <c r="B20" s="1" t="s">
        <v>59</v>
      </c>
      <c r="C20" s="1" t="s">
        <v>66</v>
      </c>
      <c r="D20" s="6">
        <v>72.33115349387444</v>
      </c>
      <c r="E20" s="1" t="s">
        <v>1</v>
      </c>
      <c r="F20" s="1" t="s">
        <v>14</v>
      </c>
      <c r="G20" s="1">
        <v>1</v>
      </c>
      <c r="H20" s="1">
        <v>4</v>
      </c>
      <c r="I20" s="1">
        <v>1</v>
      </c>
      <c r="J20" s="1">
        <v>0</v>
      </c>
      <c r="K20" s="1">
        <v>1</v>
      </c>
      <c r="L20" s="1">
        <v>0</v>
      </c>
      <c r="M20" s="1">
        <v>0</v>
      </c>
      <c r="N20" s="1">
        <v>1</v>
      </c>
      <c r="O20" s="1">
        <v>102.4</v>
      </c>
      <c r="P20" s="1">
        <v>0</v>
      </c>
      <c r="Q20" s="1">
        <v>0</v>
      </c>
      <c r="R20" s="1" t="s">
        <v>43</v>
      </c>
      <c r="S20" s="1">
        <v>6</v>
      </c>
      <c r="T20" s="4" t="s">
        <v>15</v>
      </c>
      <c r="U20" s="4" t="s">
        <v>14</v>
      </c>
      <c r="V20" s="4" t="s">
        <v>15</v>
      </c>
      <c r="W20" s="4" t="s">
        <v>15</v>
      </c>
      <c r="X20" s="5" t="s">
        <v>14</v>
      </c>
      <c r="Y20" s="5" t="s">
        <v>56</v>
      </c>
      <c r="Z20" s="1" t="s">
        <v>34</v>
      </c>
      <c r="AA20" s="4" t="s">
        <v>15</v>
      </c>
      <c r="AB20" s="42">
        <f>24+3</f>
        <v>27</v>
      </c>
      <c r="AD20" s="47" t="s">
        <v>113</v>
      </c>
      <c r="AE20" s="48">
        <v>7</v>
      </c>
      <c r="AF20" s="21">
        <v>23</v>
      </c>
      <c r="AG20" s="22">
        <f>AE20/AF20</f>
        <v>0.30434782608695654</v>
      </c>
      <c r="AH20" s="30"/>
      <c r="AI20" s="35" t="s">
        <v>78</v>
      </c>
      <c r="AJ20" s="40">
        <v>99.6</v>
      </c>
      <c r="AK20" s="38"/>
      <c r="AL20" s="38"/>
      <c r="AN20" s="31" t="s">
        <v>84</v>
      </c>
      <c r="AO20" s="24">
        <v>41.6</v>
      </c>
    </row>
    <row r="21" spans="1:38" ht="15">
      <c r="A21" s="1">
        <v>5</v>
      </c>
      <c r="B21" s="1" t="s">
        <v>63</v>
      </c>
      <c r="C21" s="1" t="s">
        <v>65</v>
      </c>
      <c r="D21" s="6">
        <v>79.73734826378906</v>
      </c>
      <c r="E21" s="1" t="s">
        <v>1</v>
      </c>
      <c r="F21" s="1" t="s">
        <v>14</v>
      </c>
      <c r="G21" s="1">
        <v>1</v>
      </c>
      <c r="H21" s="1">
        <v>5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v>1</v>
      </c>
      <c r="O21" s="2">
        <v>100</v>
      </c>
      <c r="P21" s="1">
        <v>0</v>
      </c>
      <c r="Q21" s="1">
        <v>0</v>
      </c>
      <c r="R21" s="1" t="s">
        <v>42</v>
      </c>
      <c r="S21" s="1">
        <v>5</v>
      </c>
      <c r="T21" s="4" t="s">
        <v>15</v>
      </c>
      <c r="U21" s="4" t="s">
        <v>15</v>
      </c>
      <c r="V21" s="4" t="s">
        <v>15</v>
      </c>
      <c r="W21" s="4" t="s">
        <v>14</v>
      </c>
      <c r="X21" s="5" t="s">
        <v>14</v>
      </c>
      <c r="Y21" s="5" t="s">
        <v>56</v>
      </c>
      <c r="Z21" s="1" t="s">
        <v>38</v>
      </c>
      <c r="AA21" s="4" t="s">
        <v>15</v>
      </c>
      <c r="AB21" s="42">
        <f>24+3</f>
        <v>27</v>
      </c>
      <c r="AD21" s="47" t="s">
        <v>114</v>
      </c>
      <c r="AE21" s="48">
        <v>8</v>
      </c>
      <c r="AF21" s="21">
        <v>23</v>
      </c>
      <c r="AG21" s="22">
        <f>AE21/AF21</f>
        <v>0.34782608695652173</v>
      </c>
      <c r="AH21" s="30"/>
      <c r="AI21" s="29" t="s">
        <v>80</v>
      </c>
      <c r="AJ21" s="23">
        <v>103</v>
      </c>
      <c r="AK21" s="41"/>
      <c r="AL21" s="41"/>
    </row>
    <row r="22" spans="1:38" ht="15">
      <c r="A22" s="1">
        <v>9</v>
      </c>
      <c r="B22" s="1" t="s">
        <v>63</v>
      </c>
      <c r="C22" s="1" t="s">
        <v>64</v>
      </c>
      <c r="D22" s="6">
        <v>80.47058151786243</v>
      </c>
      <c r="E22" s="1" t="s">
        <v>1</v>
      </c>
      <c r="F22" s="1" t="s">
        <v>14</v>
      </c>
      <c r="G22" s="1">
        <v>1</v>
      </c>
      <c r="H22" s="1"/>
      <c r="I22" s="1">
        <v>1</v>
      </c>
      <c r="J22" s="1">
        <v>0</v>
      </c>
      <c r="K22" s="1">
        <v>1</v>
      </c>
      <c r="L22" s="1">
        <v>1</v>
      </c>
      <c r="M22" s="1">
        <v>0</v>
      </c>
      <c r="N22" s="1"/>
      <c r="O22" s="1"/>
      <c r="P22" s="1">
        <v>0</v>
      </c>
      <c r="Q22" s="1">
        <v>0</v>
      </c>
      <c r="R22" s="1" t="s">
        <v>48</v>
      </c>
      <c r="S22" s="1">
        <v>5</v>
      </c>
      <c r="T22" s="4" t="s">
        <v>15</v>
      </c>
      <c r="U22" s="4" t="s">
        <v>15</v>
      </c>
      <c r="V22" s="4" t="s">
        <v>15</v>
      </c>
      <c r="W22" s="4" t="s">
        <v>14</v>
      </c>
      <c r="X22" s="5" t="s">
        <v>14</v>
      </c>
      <c r="Y22" s="5" t="s">
        <v>56</v>
      </c>
      <c r="Z22" s="1" t="s">
        <v>36</v>
      </c>
      <c r="AA22" s="4" t="s">
        <v>15</v>
      </c>
      <c r="AB22" s="42">
        <f>25</f>
        <v>25</v>
      </c>
      <c r="AD22" s="47" t="s">
        <v>115</v>
      </c>
      <c r="AE22" s="48">
        <v>4</v>
      </c>
      <c r="AF22" s="21">
        <v>23</v>
      </c>
      <c r="AG22" s="22">
        <f>AE22/AF22</f>
        <v>0.17391304347826086</v>
      </c>
      <c r="AH22" s="30"/>
      <c r="AI22" s="29" t="s">
        <v>81</v>
      </c>
      <c r="AJ22" s="16">
        <v>101.9</v>
      </c>
      <c r="AK22" s="38"/>
      <c r="AL22" s="38"/>
    </row>
    <row r="23" spans="1:38" ht="15">
      <c r="A23" s="1">
        <v>2</v>
      </c>
      <c r="B23" s="1" t="s">
        <v>59</v>
      </c>
      <c r="C23" s="1" t="s">
        <v>62</v>
      </c>
      <c r="D23" s="6">
        <v>81.11728483417609</v>
      </c>
      <c r="E23" s="1" t="s">
        <v>1</v>
      </c>
      <c r="F23" s="1" t="s">
        <v>14</v>
      </c>
      <c r="G23" s="1">
        <v>1</v>
      </c>
      <c r="H23" s="1">
        <v>6</v>
      </c>
      <c r="I23" s="1">
        <v>1</v>
      </c>
      <c r="J23" s="1">
        <v>1</v>
      </c>
      <c r="K23" s="1">
        <v>1</v>
      </c>
      <c r="L23" s="1">
        <v>0</v>
      </c>
      <c r="M23" s="1">
        <v>1</v>
      </c>
      <c r="N23" s="1">
        <v>1</v>
      </c>
      <c r="O23" s="2">
        <v>103</v>
      </c>
      <c r="P23" s="1">
        <v>0</v>
      </c>
      <c r="Q23" s="1">
        <v>0</v>
      </c>
      <c r="R23" s="1" t="s">
        <v>24</v>
      </c>
      <c r="S23" s="1">
        <v>2</v>
      </c>
      <c r="T23" s="4" t="s">
        <v>15</v>
      </c>
      <c r="U23" s="4" t="s">
        <v>15</v>
      </c>
      <c r="V23" s="4" t="s">
        <v>15</v>
      </c>
      <c r="W23" s="4" t="s">
        <v>14</v>
      </c>
      <c r="X23" s="5" t="s">
        <v>14</v>
      </c>
      <c r="Y23" s="5" t="s">
        <v>56</v>
      </c>
      <c r="Z23" s="1" t="s">
        <v>36</v>
      </c>
      <c r="AA23" s="4" t="s">
        <v>15</v>
      </c>
      <c r="AB23" s="42">
        <f>24+7</f>
        <v>31</v>
      </c>
      <c r="AH23" s="30"/>
      <c r="AI23" s="31" t="s">
        <v>84</v>
      </c>
      <c r="AJ23" s="17">
        <v>101.5</v>
      </c>
      <c r="AK23" s="38"/>
      <c r="AL23" s="38"/>
    </row>
    <row r="24" spans="1:38" ht="15">
      <c r="A24" s="1">
        <v>14</v>
      </c>
      <c r="B24" s="1" t="s">
        <v>59</v>
      </c>
      <c r="C24" s="1" t="s">
        <v>62</v>
      </c>
      <c r="D24" s="6">
        <v>89.16141358476935</v>
      </c>
      <c r="E24" s="1" t="s">
        <v>1</v>
      </c>
      <c r="F24" s="1" t="s">
        <v>14</v>
      </c>
      <c r="G24" s="1">
        <v>1</v>
      </c>
      <c r="H24" s="1">
        <v>9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>
        <v>1</v>
      </c>
      <c r="O24" s="1">
        <v>101.5</v>
      </c>
      <c r="P24" s="1">
        <v>0</v>
      </c>
      <c r="Q24" s="1">
        <v>0</v>
      </c>
      <c r="R24" s="1" t="s">
        <v>41</v>
      </c>
      <c r="S24" s="1">
        <v>4</v>
      </c>
      <c r="T24" s="4" t="s">
        <v>14</v>
      </c>
      <c r="U24" s="4" t="s">
        <v>14</v>
      </c>
      <c r="V24" s="4" t="s">
        <v>15</v>
      </c>
      <c r="W24" s="4" t="s">
        <v>15</v>
      </c>
      <c r="X24" s="5" t="s">
        <v>14</v>
      </c>
      <c r="Y24" s="5" t="s">
        <v>56</v>
      </c>
      <c r="Z24" s="1" t="s">
        <v>39</v>
      </c>
      <c r="AA24" s="4" t="s">
        <v>15</v>
      </c>
      <c r="AB24" s="42">
        <f>24+9+2+6</f>
        <v>41</v>
      </c>
      <c r="AD24" s="33" t="s">
        <v>72</v>
      </c>
      <c r="AE24" s="14" t="s">
        <v>15</v>
      </c>
      <c r="AF24" s="39"/>
      <c r="AG24" s="18"/>
      <c r="AH24" s="30"/>
      <c r="AI24" s="30"/>
      <c r="AJ24" s="18"/>
      <c r="AK24" s="18"/>
      <c r="AL24" s="18"/>
    </row>
    <row r="25" spans="2:38" ht="1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AA25" s="11"/>
      <c r="AB25" s="12"/>
      <c r="AD25" s="29" t="s">
        <v>78</v>
      </c>
      <c r="AE25" s="16">
        <v>1</v>
      </c>
      <c r="AF25" s="38"/>
      <c r="AG25" s="18"/>
      <c r="AH25" s="30"/>
      <c r="AK25" s="18"/>
      <c r="AL25" s="18"/>
    </row>
    <row r="26" spans="8:38" ht="15">
      <c r="H26" s="11"/>
      <c r="O26" s="12"/>
      <c r="S26" s="12"/>
      <c r="AB26" s="12"/>
      <c r="AD26" s="29" t="s">
        <v>80</v>
      </c>
      <c r="AE26" s="16">
        <v>89</v>
      </c>
      <c r="AF26" s="38"/>
      <c r="AG26" s="18"/>
      <c r="AH26" s="30"/>
      <c r="AK26" s="18"/>
      <c r="AL26" s="18"/>
    </row>
    <row r="27" spans="8:38" ht="15">
      <c r="H27" s="11"/>
      <c r="O27" s="12"/>
      <c r="S27" s="12"/>
      <c r="AB27" s="12"/>
      <c r="AD27" s="29" t="s">
        <v>81</v>
      </c>
      <c r="AE27" s="16">
        <v>52</v>
      </c>
      <c r="AF27" s="38"/>
      <c r="AG27" s="18"/>
      <c r="AH27" s="30"/>
      <c r="AK27" s="18"/>
      <c r="AL27" s="18"/>
    </row>
    <row r="28" spans="8:38" ht="15">
      <c r="H28" s="11"/>
      <c r="O28" s="12"/>
      <c r="S28" s="12"/>
      <c r="AB28" s="12"/>
      <c r="AD28" s="31" t="s">
        <v>84</v>
      </c>
      <c r="AE28" s="17">
        <v>46</v>
      </c>
      <c r="AF28" s="38"/>
      <c r="AG28" s="18"/>
      <c r="AH28" s="30"/>
      <c r="AK28" s="18"/>
      <c r="AL28" s="18"/>
    </row>
    <row r="29" spans="30:38" ht="15">
      <c r="AD29" s="30"/>
      <c r="AE29" s="18"/>
      <c r="AF29" s="18"/>
      <c r="AH29" s="30"/>
      <c r="AK29" s="18"/>
      <c r="AL29" s="18"/>
    </row>
    <row r="30" spans="30:38" ht="15">
      <c r="AD30" s="36" t="s">
        <v>52</v>
      </c>
      <c r="AE30" s="37" t="s">
        <v>15</v>
      </c>
      <c r="AF30" s="20" t="s">
        <v>104</v>
      </c>
      <c r="AG30" s="20" t="s">
        <v>105</v>
      </c>
      <c r="AK30" s="18"/>
      <c r="AL30" s="18"/>
    </row>
    <row r="31" spans="30:34" ht="15">
      <c r="AD31" s="26" t="s">
        <v>0</v>
      </c>
      <c r="AE31" s="21">
        <v>8</v>
      </c>
      <c r="AF31" s="21">
        <v>23</v>
      </c>
      <c r="AG31" s="22">
        <f>AE31/AF31</f>
        <v>0.34782608695652173</v>
      </c>
      <c r="AH31" s="30"/>
    </row>
    <row r="32" spans="30:38" ht="15">
      <c r="AD32" s="26" t="s">
        <v>98</v>
      </c>
      <c r="AE32" s="21">
        <v>15</v>
      </c>
      <c r="AF32" s="21">
        <v>23</v>
      </c>
      <c r="AG32" s="22">
        <f>AE32/AF32</f>
        <v>0.6521739130434783</v>
      </c>
      <c r="AI32" s="30"/>
      <c r="AJ32" s="18"/>
      <c r="AK32" s="18"/>
      <c r="AL32" s="18"/>
    </row>
  </sheetData>
  <sheetProtection/>
  <printOptions/>
  <pageMargins left="0.5" right="0.5" top="0.75" bottom="0.75" header="0.3" footer="0.3"/>
  <pageSetup horizontalDpi="600" verticalDpi="600" orientation="landscape" r:id="rId2"/>
  <headerFooter alignWithMargins="0">
    <oddHeader>&amp;L&amp;G&amp;C2016 Food Outbreak Challenge
Line List&amp;R&amp;G</oddHeader>
    <oddFooter>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EPO\CDC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EPO</dc:creator>
  <cp:keywords/>
  <dc:description/>
  <cp:lastModifiedBy>Sabourin, Katherine</cp:lastModifiedBy>
  <cp:lastPrinted>2016-03-30T17:16:37Z</cp:lastPrinted>
  <dcterms:created xsi:type="dcterms:W3CDTF">2003-09-22T11:17:03Z</dcterms:created>
  <dcterms:modified xsi:type="dcterms:W3CDTF">2016-03-30T17:20:36Z</dcterms:modified>
  <cp:category/>
  <cp:version/>
  <cp:contentType/>
  <cp:contentStatus/>
</cp:coreProperties>
</file>